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420 кабинет\Савченко Полина\ЕГИССО\2020 год\"/>
    </mc:Choice>
  </mc:AlternateContent>
  <bookViews>
    <workbookView xWindow="0" yWindow="0" windowWidth="28800" windowHeight="12300"/>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C7" i="1" l="1"/>
  <c r="D7" i="1" s="1"/>
  <c r="C8" i="1"/>
  <c r="D8" i="1" s="1"/>
  <c r="I8" i="1"/>
  <c r="L8" i="1" s="1"/>
  <c r="J8" i="1"/>
  <c r="C9" i="1"/>
  <c r="D9" i="1" s="1"/>
  <c r="J9" i="1"/>
  <c r="C10" i="1"/>
  <c r="D10" i="1" s="1"/>
  <c r="I10" i="1" s="1"/>
  <c r="L10" i="1" s="1"/>
  <c r="J10" i="1"/>
  <c r="C11" i="1"/>
  <c r="D11" i="1" s="1"/>
  <c r="I11" i="1" s="1"/>
  <c r="J11" i="1"/>
  <c r="C12" i="1"/>
  <c r="D12" i="1" s="1"/>
  <c r="H12" i="1" s="1"/>
  <c r="J12" i="1"/>
  <c r="C13" i="1"/>
  <c r="D13" i="1" s="1"/>
  <c r="H13" i="1" s="1"/>
  <c r="J13" i="1"/>
  <c r="C14" i="1"/>
  <c r="D14" i="1" s="1"/>
  <c r="I14" i="1" s="1"/>
  <c r="J14" i="1"/>
  <c r="C15" i="1"/>
  <c r="D15" i="1" s="1"/>
  <c r="H15" i="1" s="1"/>
  <c r="J15" i="1"/>
  <c r="C16" i="1"/>
  <c r="D16" i="1" s="1"/>
  <c r="I16" i="1"/>
  <c r="L16" i="1" s="1"/>
  <c r="J16" i="1"/>
  <c r="C17" i="1"/>
  <c r="D17" i="1" s="1"/>
  <c r="H17" i="1" s="1"/>
  <c r="K17" i="1" s="1"/>
  <c r="J17" i="1"/>
  <c r="C18" i="1"/>
  <c r="D18" i="1" s="1"/>
  <c r="J18" i="1"/>
  <c r="C19" i="1"/>
  <c r="D19" i="1" s="1"/>
  <c r="M19" i="1" s="1"/>
  <c r="J19" i="1"/>
  <c r="C20" i="1"/>
  <c r="D20" i="1" s="1"/>
  <c r="I20" i="1" s="1"/>
  <c r="J20" i="1"/>
  <c r="L14" i="1" l="1"/>
  <c r="I12" i="1"/>
  <c r="L12" i="1" s="1"/>
  <c r="L20" i="1"/>
  <c r="I19" i="1"/>
  <c r="L19" i="1" s="1"/>
  <c r="L11" i="1"/>
  <c r="H9" i="1"/>
  <c r="K9" i="1" s="1"/>
  <c r="M9" i="1"/>
  <c r="N9" i="1"/>
  <c r="O9" i="1"/>
  <c r="O7" i="1"/>
  <c r="H7" i="1"/>
  <c r="K7" i="1" s="1"/>
  <c r="M7" i="1"/>
  <c r="I7" i="1"/>
  <c r="L7" i="1" s="1"/>
  <c r="N7" i="1"/>
  <c r="I17" i="1"/>
  <c r="L17" i="1" s="1"/>
  <c r="I15" i="1"/>
  <c r="L15" i="1" s="1"/>
  <c r="I13" i="1"/>
  <c r="L13" i="1" s="1"/>
  <c r="H10" i="1"/>
  <c r="K10" i="1" s="1"/>
  <c r="N10" i="1"/>
  <c r="O10" i="1"/>
  <c r="M10" i="1"/>
  <c r="I9" i="1"/>
  <c r="L9" i="1" s="1"/>
  <c r="H8" i="1"/>
  <c r="K8" i="1" s="1"/>
  <c r="N8" i="1"/>
  <c r="O8" i="1"/>
  <c r="M8" i="1"/>
  <c r="H18" i="1"/>
  <c r="K18" i="1" s="1"/>
  <c r="N18" i="1"/>
  <c r="O18" i="1"/>
  <c r="H20" i="1"/>
  <c r="K20" i="1" s="1"/>
  <c r="N20" i="1"/>
  <c r="M20" i="1"/>
  <c r="H19" i="1"/>
  <c r="K19" i="1" s="1"/>
  <c r="N19" i="1"/>
  <c r="O19" i="1"/>
  <c r="H16" i="1"/>
  <c r="K16" i="1" s="1"/>
  <c r="M16" i="1"/>
  <c r="N16" i="1"/>
  <c r="O16" i="1"/>
  <c r="K15" i="1"/>
  <c r="N15" i="1"/>
  <c r="O15" i="1"/>
  <c r="M15" i="1"/>
  <c r="H14" i="1"/>
  <c r="K14" i="1" s="1"/>
  <c r="M14" i="1"/>
  <c r="N14" i="1"/>
  <c r="O14" i="1"/>
  <c r="K13" i="1"/>
  <c r="N13" i="1"/>
  <c r="O13" i="1"/>
  <c r="M13" i="1"/>
  <c r="K12" i="1"/>
  <c r="M12" i="1"/>
  <c r="N12" i="1"/>
  <c r="O12" i="1"/>
  <c r="H11" i="1"/>
  <c r="K11" i="1" s="1"/>
  <c r="N11" i="1"/>
  <c r="O11" i="1"/>
  <c r="M11" i="1"/>
  <c r="N17" i="1"/>
  <c r="O17" i="1"/>
  <c r="M17" i="1"/>
  <c r="M18" i="1"/>
  <c r="I18" i="1"/>
  <c r="L18" i="1" s="1"/>
</calcChain>
</file>

<file path=xl/sharedStrings.xml><?xml version="1.0" encoding="utf-8"?>
<sst xmlns="http://schemas.openxmlformats.org/spreadsheetml/2006/main" count="25" uniqueCount="24">
  <si>
    <t>необходимо учесть пятидневное или шестидневное обучение,  а также 9 месяцев обучения в школе либо круглый год в детском саду</t>
  </si>
  <si>
    <t>можно менять  в зависимости от необходимой даты</t>
  </si>
  <si>
    <t>Дата актуализации</t>
  </si>
  <si>
    <t>Среднее количество дней в месяце</t>
  </si>
  <si>
    <t>Размер пятиразового питания в интернатах в день</t>
  </si>
  <si>
    <t>Размер двухразового питания в день</t>
  </si>
  <si>
    <t>Двенадцать лет</t>
  </si>
  <si>
    <t>Семь лет</t>
  </si>
  <si>
    <t>Три года</t>
  </si>
  <si>
    <t>Возрастная граница</t>
  </si>
  <si>
    <t>дата актуализации данных</t>
  </si>
  <si>
    <t>Дата рождения</t>
  </si>
  <si>
    <t>ФИО</t>
  </si>
  <si>
    <t>Вспомогательная таблица для рассчета возраста ребенка с ОВЗ и установки размера стоимости питания</t>
  </si>
  <si>
    <t>Заведены формулы, меняйте, только те данные, которые указаны в желтых ячейках</t>
  </si>
  <si>
    <t>Приблизительная дата, наступления</t>
  </si>
  <si>
    <t>трехлетнего возраста**</t>
  </si>
  <si>
    <t>семилетнего возраста**</t>
  </si>
  <si>
    <t>денадцатилетнего возраста**</t>
  </si>
  <si>
    <t>МОЖНО НЕ ИСПОЛЬЗОВАТЬ, СДЕЛАНА ДЛЯ ПОМОЩИ В РАБОТЕ. МОЖНО ПОЛЬЗОВАТЬСЯ ИНЫМИ ПРОГРАММАМИ ПОДСЧЕТА ВОЗРАСТОВ</t>
  </si>
  <si>
    <t>Размер денежного эквивалента в месяц двухразового питания, руб.</t>
  </si>
  <si>
    <t>Размер денежного эквивалента в месяц пятиразового питания, руб.</t>
  </si>
  <si>
    <t>Возраст в полных годах</t>
  </si>
  <si>
    <t>** из-за увеличения численности дней в высокосные годы по определенным строкам дата наступления трехлетнего, семилетнего или двенадцатилетнего возраста сдвигается на один, два или три дня ранее. Главная задача соирентировать Вас по приблизительной дате на ступления "порогового" возраста, чтоб не вести счет вручную.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</si>
</sst>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419]d\ mmm\ yy;@"/>
  </numFmts>
  <fonts count="6" x14ac:knownFonts="1">
    <font>
      <sz val="11"/>
      <color theme="1"/>
      <name val="Calibri"/>
      <family val="2"/>
      <charset val="204"/>
      <scheme val="minor"/>
    </font>
    <font>
      <b/>
      <sz val="11"/>
      <color theme="1"/>
      <name val="Calibri"/>
      <family val="2"/>
      <charset val="204"/>
      <scheme val="minor"/>
    </font>
    <font>
      <sz val="22"/>
      <color theme="1"/>
      <name val="Calibri"/>
      <family val="2"/>
      <charset val="204"/>
      <scheme val="minor"/>
    </font>
    <font>
      <b/>
      <sz val="11"/>
      <color rgb="FFFF0000"/>
      <name val="Calibri"/>
      <family val="2"/>
      <charset val="204"/>
      <scheme val="minor"/>
    </font>
    <font>
      <sz val="18"/>
      <color rgb="FFFF0000"/>
      <name val="Calibri"/>
      <family val="2"/>
      <charset val="204"/>
      <scheme val="minor"/>
    </font>
    <font>
      <sz val="18"/>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1" fontId="1" fillId="2" borderId="1" xfId="0" applyNumberFormat="1" applyFont="1" applyFill="1" applyBorder="1"/>
    <xf numFmtId="14" fontId="1" fillId="2" borderId="1" xfId="0" applyNumberFormat="1" applyFont="1" applyFill="1" applyBorder="1"/>
    <xf numFmtId="14" fontId="0" fillId="0" borderId="1" xfId="0" applyNumberFormat="1" applyBorder="1"/>
    <xf numFmtId="0" fontId="0" fillId="0" borderId="1" xfId="0" applyBorder="1" applyAlignment="1">
      <alignment wrapText="1"/>
    </xf>
    <xf numFmtId="0" fontId="0" fillId="0" borderId="1" xfId="0" applyBorder="1" applyProtection="1">
      <protection hidden="1"/>
    </xf>
    <xf numFmtId="1" fontId="0" fillId="0" borderId="1" xfId="0" applyNumberFormat="1" applyBorder="1" applyProtection="1">
      <protection hidden="1"/>
    </xf>
    <xf numFmtId="4" fontId="0" fillId="0" borderId="1" xfId="0" applyNumberFormat="1" applyBorder="1" applyProtection="1">
      <protection hidden="1"/>
    </xf>
    <xf numFmtId="0" fontId="0" fillId="2" borderId="1" xfId="0" applyFill="1" applyBorder="1"/>
    <xf numFmtId="14" fontId="0" fillId="2" borderId="1" xfId="0" applyNumberFormat="1" applyFill="1" applyBorder="1"/>
    <xf numFmtId="0" fontId="2" fillId="0" borderId="0" xfId="0" applyFont="1"/>
    <xf numFmtId="164" fontId="0" fillId="0" borderId="0" xfId="0" applyNumberFormat="1"/>
    <xf numFmtId="165" fontId="0" fillId="0" borderId="0" xfId="0" applyNumberFormat="1"/>
    <xf numFmtId="0" fontId="0" fillId="0" borderId="0" xfId="0" applyAlignment="1">
      <alignment horizontal="center"/>
    </xf>
    <xf numFmtId="0" fontId="0" fillId="0" borderId="1" xfId="0" applyBorder="1" applyAlignment="1">
      <alignment horizontal="center"/>
    </xf>
    <xf numFmtId="0" fontId="4" fillId="0" borderId="0" xfId="0" applyFont="1" applyAlignment="1">
      <alignment horizontal="left" wrapText="1"/>
    </xf>
    <xf numFmtId="0" fontId="5" fillId="0" borderId="0" xfId="0" applyFont="1" applyAlignment="1">
      <alignment horizontal="left" wrapText="1"/>
    </xf>
    <xf numFmtId="0" fontId="3" fillId="0" borderId="0" xfId="0" applyFont="1" applyAlignment="1">
      <alignment horizontal="center"/>
    </xf>
    <xf numFmtId="0" fontId="0" fillId="0" borderId="0" xfId="0"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1" fillId="2" borderId="1" xfId="0" applyFont="1" applyFill="1" applyBorder="1" applyAlignment="1">
      <alignment horizontal="left" wrapText="1"/>
    </xf>
    <xf numFmtId="0" fontId="1" fillId="2" borderId="1" xfId="0" applyFont="1" applyFill="1" applyBorder="1" applyAlignment="1">
      <alignment horizontal="left"/>
    </xf>
    <xf numFmtId="0" fontId="0" fillId="0" borderId="1" xfId="0" applyBorder="1" applyAlignment="1">
      <alignment horizontal="center" wrapText="1"/>
    </xf>
    <xf numFmtId="1" fontId="0" fillId="0" borderId="1" xfId="0" applyNumberFormat="1" applyFill="1" applyBorder="1" applyAlignment="1" applyProtection="1">
      <alignment horizontal="center"/>
      <protection hidden="1"/>
    </xf>
    <xf numFmtId="1" fontId="0" fillId="0" borderId="1" xfId="0" applyNumberFormat="1" applyBorder="1" applyAlignment="1" applyProtection="1">
      <alignment horizontal="center"/>
      <protection hidden="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workbookViewId="0">
      <selection activeCell="F32" sqref="F32"/>
    </sheetView>
  </sheetViews>
  <sheetFormatPr defaultRowHeight="15" x14ac:dyDescent="0.25"/>
  <cols>
    <col min="2" max="2" width="9.875" bestFit="1" customWidth="1"/>
    <col min="3" max="3" width="14.875" customWidth="1"/>
    <col min="4" max="4" width="15.625" bestFit="1" customWidth="1"/>
    <col min="7" max="7" width="11" customWidth="1"/>
    <col min="8" max="8" width="9" customWidth="1"/>
    <col min="9" max="9" width="12.875" customWidth="1"/>
    <col min="10" max="10" width="9.75" customWidth="1"/>
    <col min="11" max="12" width="11.375" customWidth="1"/>
    <col min="13" max="13" width="12.625" customWidth="1"/>
    <col min="14" max="14" width="13.875" bestFit="1" customWidth="1"/>
    <col min="15" max="15" width="15.75" customWidth="1"/>
    <col min="16" max="16" width="11.875" bestFit="1" customWidth="1"/>
    <col min="17" max="17" width="21.375" customWidth="1"/>
    <col min="18" max="18" width="10.875" bestFit="1" customWidth="1"/>
  </cols>
  <sheetData>
    <row r="1" spans="1:17" x14ac:dyDescent="0.25">
      <c r="A1" s="18" t="s">
        <v>13</v>
      </c>
      <c r="B1" s="18"/>
      <c r="C1" s="18"/>
      <c r="D1" s="18"/>
      <c r="E1" s="18"/>
      <c r="F1" s="18"/>
      <c r="G1" s="18"/>
      <c r="H1" s="18"/>
      <c r="I1" s="18"/>
      <c r="J1" s="18"/>
      <c r="K1" s="18"/>
      <c r="L1" s="13"/>
    </row>
    <row r="3" spans="1:17" x14ac:dyDescent="0.25">
      <c r="A3" s="17" t="s">
        <v>19</v>
      </c>
      <c r="B3" s="17"/>
      <c r="C3" s="17"/>
      <c r="D3" s="17"/>
      <c r="E3" s="17"/>
      <c r="F3" s="17"/>
      <c r="G3" s="17"/>
      <c r="H3" s="17"/>
      <c r="I3" s="17"/>
      <c r="J3" s="17"/>
      <c r="K3" s="17"/>
      <c r="L3" s="17"/>
      <c r="M3" s="17"/>
      <c r="N3" s="17"/>
      <c r="O3" s="17"/>
    </row>
    <row r="5" spans="1:17" ht="48" customHeight="1" x14ac:dyDescent="0.25">
      <c r="A5" s="14" t="s">
        <v>12</v>
      </c>
      <c r="B5" s="14" t="s">
        <v>11</v>
      </c>
      <c r="C5" s="23" t="s">
        <v>10</v>
      </c>
      <c r="D5" s="23" t="s">
        <v>22</v>
      </c>
      <c r="E5" s="14" t="s">
        <v>9</v>
      </c>
      <c r="F5" s="14"/>
      <c r="G5" s="14"/>
      <c r="H5" s="19" t="s">
        <v>5</v>
      </c>
      <c r="I5" s="19" t="s">
        <v>4</v>
      </c>
      <c r="J5" s="19" t="s">
        <v>3</v>
      </c>
      <c r="K5" s="19" t="s">
        <v>20</v>
      </c>
      <c r="L5" s="19" t="s">
        <v>21</v>
      </c>
      <c r="M5" s="14" t="s">
        <v>15</v>
      </c>
      <c r="N5" s="14"/>
      <c r="O5" s="14"/>
    </row>
    <row r="6" spans="1:17" ht="48" customHeight="1" x14ac:dyDescent="0.25">
      <c r="A6" s="14"/>
      <c r="B6" s="14"/>
      <c r="C6" s="23"/>
      <c r="D6" s="23"/>
      <c r="E6" s="4" t="s">
        <v>8</v>
      </c>
      <c r="F6" s="4" t="s">
        <v>7</v>
      </c>
      <c r="G6" s="4" t="s">
        <v>6</v>
      </c>
      <c r="H6" s="20"/>
      <c r="I6" s="20"/>
      <c r="J6" s="20"/>
      <c r="K6" s="20"/>
      <c r="L6" s="20"/>
      <c r="M6" s="4" t="s">
        <v>16</v>
      </c>
      <c r="N6" s="4" t="s">
        <v>17</v>
      </c>
      <c r="O6" s="4" t="s">
        <v>18</v>
      </c>
    </row>
    <row r="7" spans="1:17" x14ac:dyDescent="0.25">
      <c r="A7" s="8"/>
      <c r="B7" s="9">
        <v>30810</v>
      </c>
      <c r="C7" s="3">
        <f>$D$25</f>
        <v>43831</v>
      </c>
      <c r="D7" s="24">
        <f t="shared" ref="D7:D9" si="0">DATEDIF(B7,C7,"Y")</f>
        <v>35</v>
      </c>
      <c r="E7" s="25">
        <v>3</v>
      </c>
      <c r="F7" s="25">
        <v>7</v>
      </c>
      <c r="G7" s="25">
        <v>12</v>
      </c>
      <c r="H7" s="5">
        <f>IF(D7-E7&lt;0,50,IF((D7-F7)&lt;0,87.9,IF((D7-G7)&lt;=0,104.7,114.6)))</f>
        <v>114.6</v>
      </c>
      <c r="I7" s="5">
        <f>IF(D7-E7&lt;0,0,IF((D7-F7)&lt;0,131.8,IF((D7-G7)&lt;0,157,171.8)))</f>
        <v>171.8</v>
      </c>
      <c r="J7" s="6">
        <f>$D$26</f>
        <v>21</v>
      </c>
      <c r="K7" s="7">
        <f>ROUND(H7*J7,2)</f>
        <v>2406.6</v>
      </c>
      <c r="L7" s="7">
        <f>ROUND(I7*J7,2)</f>
        <v>3607.8</v>
      </c>
      <c r="M7" s="3" t="str">
        <f>IF((D7-E7)&lt;0,B7+365*3+1," ")</f>
        <v xml:space="preserve"> </v>
      </c>
      <c r="N7" s="3" t="str">
        <f>IF((D7-F7)&lt;0,B7+365*12+1," ")</f>
        <v xml:space="preserve"> </v>
      </c>
      <c r="O7" s="3" t="str">
        <f>IF((D7-F7)&lt;0,B7+365*12+1," ")</f>
        <v xml:space="preserve"> </v>
      </c>
      <c r="P7" s="11"/>
      <c r="Q7" s="11"/>
    </row>
    <row r="8" spans="1:17" x14ac:dyDescent="0.25">
      <c r="A8" s="8"/>
      <c r="B8" s="9">
        <v>42161</v>
      </c>
      <c r="C8" s="3">
        <f>$D$25</f>
        <v>43831</v>
      </c>
      <c r="D8" s="24">
        <f t="shared" si="0"/>
        <v>4</v>
      </c>
      <c r="E8" s="25">
        <v>3</v>
      </c>
      <c r="F8" s="25">
        <v>7</v>
      </c>
      <c r="G8" s="25">
        <v>12</v>
      </c>
      <c r="H8" s="5">
        <f>IF(D8-E8&lt;0,50,IF((D8-F8)&lt;0,87.9,IF((D8-G8)&lt;=0,104.7,114.6)))</f>
        <v>87.9</v>
      </c>
      <c r="I8" s="5">
        <f t="shared" ref="I8:I20" si="1">IF(D8-E8&lt;0,0,IF((D8-F8)&lt;0,131.8,IF((D8-G8)&lt;0,157,171.8)))</f>
        <v>131.80000000000001</v>
      </c>
      <c r="J8" s="6">
        <f>$D$26</f>
        <v>21</v>
      </c>
      <c r="K8" s="7">
        <f t="shared" ref="K8:K20" si="2">ROUND(H8*J8,2)</f>
        <v>1845.9</v>
      </c>
      <c r="L8" s="7">
        <f t="shared" ref="L8:L19" si="3">ROUND(I8*J8,2)</f>
        <v>2767.8</v>
      </c>
      <c r="M8" s="3" t="str">
        <f>IF((D8-E8)&lt;0,B8+365*3+1," ")</f>
        <v xml:space="preserve"> </v>
      </c>
      <c r="N8" s="3">
        <f>IF((D8-F8)&lt;0,B8+365*7+1," ")</f>
        <v>44717</v>
      </c>
      <c r="O8" s="3">
        <f t="shared" ref="O8:O19" si="4">IF((D8-F8)&lt;0,B8+365*12+1," ")</f>
        <v>46542</v>
      </c>
      <c r="P8" s="11"/>
      <c r="Q8" s="11"/>
    </row>
    <row r="9" spans="1:17" x14ac:dyDescent="0.25">
      <c r="A9" s="8"/>
      <c r="B9" s="9">
        <v>43426</v>
      </c>
      <c r="C9" s="3">
        <f>$D$25</f>
        <v>43831</v>
      </c>
      <c r="D9" s="24">
        <f t="shared" si="0"/>
        <v>1</v>
      </c>
      <c r="E9" s="25">
        <v>3</v>
      </c>
      <c r="F9" s="25">
        <v>7</v>
      </c>
      <c r="G9" s="25">
        <v>12</v>
      </c>
      <c r="H9" s="5">
        <f>IF(D9-E9&lt;0,50,IF((D9-F9)&lt;0,87.9,IF((D9-G9)&lt;=0,104.7,114.6)))</f>
        <v>50</v>
      </c>
      <c r="I9" s="5">
        <f t="shared" si="1"/>
        <v>0</v>
      </c>
      <c r="J9" s="6">
        <f>$D$26</f>
        <v>21</v>
      </c>
      <c r="K9" s="7">
        <f t="shared" si="2"/>
        <v>1050</v>
      </c>
      <c r="L9" s="7">
        <f t="shared" si="3"/>
        <v>0</v>
      </c>
      <c r="M9" s="3">
        <f>IF((D9-E9)&lt;0,B9+365*3+1," ")</f>
        <v>44522</v>
      </c>
      <c r="N9" s="3">
        <f>IF((D9-F9)&lt;0,B9+365*7+1," ")</f>
        <v>45982</v>
      </c>
      <c r="O9" s="3">
        <f t="shared" si="4"/>
        <v>47807</v>
      </c>
      <c r="P9" s="11"/>
      <c r="Q9" s="11"/>
    </row>
    <row r="10" spans="1:17" x14ac:dyDescent="0.25">
      <c r="A10" s="8"/>
      <c r="B10" s="9">
        <v>43791</v>
      </c>
      <c r="C10" s="3">
        <f>$D$25</f>
        <v>43831</v>
      </c>
      <c r="D10" s="24">
        <f t="shared" ref="D10:D20" si="5">DATEDIF(B10,C10,"Y")</f>
        <v>0</v>
      </c>
      <c r="E10" s="25">
        <v>3</v>
      </c>
      <c r="F10" s="25">
        <v>7</v>
      </c>
      <c r="G10" s="25">
        <v>12</v>
      </c>
      <c r="H10" s="5">
        <f t="shared" ref="H10:H19" si="6">IF(D10-E10&lt;0,50,IF((D10-F10)&lt;0,87.9,IF((D10-G10)&lt;=0,104.7,114.6)))</f>
        <v>50</v>
      </c>
      <c r="I10" s="5">
        <f t="shared" si="1"/>
        <v>0</v>
      </c>
      <c r="J10" s="6">
        <f>$D$26</f>
        <v>21</v>
      </c>
      <c r="K10" s="7">
        <f t="shared" si="2"/>
        <v>1050</v>
      </c>
      <c r="L10" s="7">
        <f t="shared" si="3"/>
        <v>0</v>
      </c>
      <c r="M10" s="3">
        <f>IF((D10-E10)&lt;0,B10+365*3+1," ")</f>
        <v>44887</v>
      </c>
      <c r="N10" s="3">
        <f>IF((D10-F10)&lt;0,B10+365*7+1," ")</f>
        <v>46347</v>
      </c>
      <c r="O10" s="3">
        <f t="shared" si="4"/>
        <v>48172</v>
      </c>
      <c r="P10" s="11"/>
      <c r="Q10" s="11"/>
    </row>
    <row r="11" spans="1:17" x14ac:dyDescent="0.25">
      <c r="A11" s="8"/>
      <c r="B11" s="9">
        <v>40504</v>
      </c>
      <c r="C11" s="3">
        <f>$D$25</f>
        <v>43831</v>
      </c>
      <c r="D11" s="24">
        <f t="shared" si="5"/>
        <v>9</v>
      </c>
      <c r="E11" s="25">
        <v>3</v>
      </c>
      <c r="F11" s="25">
        <v>7</v>
      </c>
      <c r="G11" s="25">
        <v>12</v>
      </c>
      <c r="H11" s="5">
        <f t="shared" si="6"/>
        <v>104.7</v>
      </c>
      <c r="I11" s="5">
        <f t="shared" si="1"/>
        <v>157</v>
      </c>
      <c r="J11" s="6">
        <f>$D$26</f>
        <v>21</v>
      </c>
      <c r="K11" s="7">
        <f t="shared" si="2"/>
        <v>2198.6999999999998</v>
      </c>
      <c r="L11" s="7">
        <f t="shared" si="3"/>
        <v>3297</v>
      </c>
      <c r="M11" s="3" t="str">
        <f>IF((D11-E11)&lt;0,B11+365*3+1," ")</f>
        <v xml:space="preserve"> </v>
      </c>
      <c r="N11" s="3" t="str">
        <f>IF((D11-F11)&lt;0,B11+365*7+1," ")</f>
        <v xml:space="preserve"> </v>
      </c>
      <c r="O11" s="3" t="str">
        <f t="shared" si="4"/>
        <v xml:space="preserve"> </v>
      </c>
      <c r="P11" s="11"/>
      <c r="Q11" s="11"/>
    </row>
    <row r="12" spans="1:17" x14ac:dyDescent="0.25">
      <c r="A12" s="8"/>
      <c r="B12" s="9">
        <v>39774</v>
      </c>
      <c r="C12" s="3">
        <f>$D$25</f>
        <v>43831</v>
      </c>
      <c r="D12" s="24">
        <f t="shared" si="5"/>
        <v>11</v>
      </c>
      <c r="E12" s="25">
        <v>3</v>
      </c>
      <c r="F12" s="25">
        <v>7</v>
      </c>
      <c r="G12" s="25">
        <v>12</v>
      </c>
      <c r="H12" s="5">
        <f>IF(D12-E12&lt;0,50,IF((D12-F12)&lt;0,87.9,IF((D12-G12)&lt;=0,104.7,114.6)))</f>
        <v>104.7</v>
      </c>
      <c r="I12" s="5">
        <f t="shared" si="1"/>
        <v>157</v>
      </c>
      <c r="J12" s="6">
        <f>$D$26</f>
        <v>21</v>
      </c>
      <c r="K12" s="7">
        <f t="shared" si="2"/>
        <v>2198.6999999999998</v>
      </c>
      <c r="L12" s="7">
        <f t="shared" si="3"/>
        <v>3297</v>
      </c>
      <c r="M12" s="3" t="str">
        <f>IF((D12-E12)&lt;0,B12+365*3+1," ")</f>
        <v xml:space="preserve"> </v>
      </c>
      <c r="N12" s="3" t="str">
        <f t="shared" ref="N12:N20" si="7">IF((D12-F12)&lt;0,B12+365*7+1," ")</f>
        <v xml:space="preserve"> </v>
      </c>
      <c r="O12" s="3" t="str">
        <f t="shared" si="4"/>
        <v xml:space="preserve"> </v>
      </c>
      <c r="P12" s="11"/>
      <c r="Q12" s="11"/>
    </row>
    <row r="13" spans="1:17" x14ac:dyDescent="0.25">
      <c r="A13" s="8"/>
      <c r="B13" s="9">
        <v>39408</v>
      </c>
      <c r="C13" s="3">
        <f>$D$25</f>
        <v>43831</v>
      </c>
      <c r="D13" s="24">
        <f t="shared" si="5"/>
        <v>12</v>
      </c>
      <c r="E13" s="25">
        <v>3</v>
      </c>
      <c r="F13" s="25">
        <v>7</v>
      </c>
      <c r="G13" s="25">
        <v>12</v>
      </c>
      <c r="H13" s="5">
        <f>IF(D13-E13&lt;0,50,IF((D13-F13)&lt;0,87.9,IF((D13-G13)&lt;=0,104.7,114.6)))</f>
        <v>104.7</v>
      </c>
      <c r="I13" s="5">
        <f t="shared" si="1"/>
        <v>171.8</v>
      </c>
      <c r="J13" s="6">
        <f>$D$26</f>
        <v>21</v>
      </c>
      <c r="K13" s="7">
        <f t="shared" si="2"/>
        <v>2198.6999999999998</v>
      </c>
      <c r="L13" s="7">
        <f t="shared" si="3"/>
        <v>3607.8</v>
      </c>
      <c r="M13" s="3" t="str">
        <f>IF((D13-E13)&lt;0,B13+365*3+1," ")</f>
        <v xml:space="preserve"> </v>
      </c>
      <c r="N13" s="3" t="str">
        <f t="shared" si="7"/>
        <v xml:space="preserve"> </v>
      </c>
      <c r="O13" s="3" t="str">
        <f t="shared" si="4"/>
        <v xml:space="preserve"> </v>
      </c>
      <c r="P13" s="11"/>
      <c r="Q13" s="11"/>
    </row>
    <row r="14" spans="1:17" x14ac:dyDescent="0.25">
      <c r="A14" s="8"/>
      <c r="B14" s="9">
        <v>41235</v>
      </c>
      <c r="C14" s="3">
        <f>$D$25</f>
        <v>43831</v>
      </c>
      <c r="D14" s="24">
        <f t="shared" si="5"/>
        <v>7</v>
      </c>
      <c r="E14" s="25">
        <v>3</v>
      </c>
      <c r="F14" s="25">
        <v>7</v>
      </c>
      <c r="G14" s="25">
        <v>12</v>
      </c>
      <c r="H14" s="5">
        <f t="shared" si="6"/>
        <v>104.7</v>
      </c>
      <c r="I14" s="5">
        <f t="shared" si="1"/>
        <v>157</v>
      </c>
      <c r="J14" s="6">
        <f>$D$26</f>
        <v>21</v>
      </c>
      <c r="K14" s="7">
        <f t="shared" si="2"/>
        <v>2198.6999999999998</v>
      </c>
      <c r="L14" s="7">
        <f t="shared" si="3"/>
        <v>3297</v>
      </c>
      <c r="M14" s="3" t="str">
        <f>IF((D14-E14)&lt;0,B14+365*3+1," ")</f>
        <v xml:space="preserve"> </v>
      </c>
      <c r="N14" s="3" t="str">
        <f t="shared" si="7"/>
        <v xml:space="preserve"> </v>
      </c>
      <c r="O14" s="3" t="str">
        <f t="shared" si="4"/>
        <v xml:space="preserve"> </v>
      </c>
      <c r="P14" s="11"/>
      <c r="Q14" s="11"/>
    </row>
    <row r="15" spans="1:17" x14ac:dyDescent="0.25">
      <c r="A15" s="8"/>
      <c r="B15" s="9">
        <v>41600</v>
      </c>
      <c r="C15" s="3">
        <f>$D$25</f>
        <v>43831</v>
      </c>
      <c r="D15" s="24">
        <f t="shared" si="5"/>
        <v>6</v>
      </c>
      <c r="E15" s="25">
        <v>3</v>
      </c>
      <c r="F15" s="25">
        <v>7</v>
      </c>
      <c r="G15" s="25">
        <v>12</v>
      </c>
      <c r="H15" s="5">
        <f>IF(D15-E15&lt;0,50,IF((D15-F15)&lt;0,87.9,IF((D15-G15)&lt;=0,104.7,114.6)))</f>
        <v>87.9</v>
      </c>
      <c r="I15" s="5">
        <f t="shared" si="1"/>
        <v>131.80000000000001</v>
      </c>
      <c r="J15" s="6">
        <f>$D$26</f>
        <v>21</v>
      </c>
      <c r="K15" s="7">
        <f t="shared" si="2"/>
        <v>1845.9</v>
      </c>
      <c r="L15" s="7">
        <f t="shared" si="3"/>
        <v>2767.8</v>
      </c>
      <c r="M15" s="3" t="str">
        <f>IF((D15-E15)&lt;0,B15+365*3+1," ")</f>
        <v xml:space="preserve"> </v>
      </c>
      <c r="N15" s="3">
        <f t="shared" si="7"/>
        <v>44156</v>
      </c>
      <c r="O15" s="3">
        <f t="shared" si="4"/>
        <v>45981</v>
      </c>
      <c r="P15" s="11"/>
      <c r="Q15" s="11"/>
    </row>
    <row r="16" spans="1:17" x14ac:dyDescent="0.25">
      <c r="A16" s="8"/>
      <c r="B16" s="9">
        <v>43466</v>
      </c>
      <c r="C16" s="3">
        <f>$D$25</f>
        <v>43831</v>
      </c>
      <c r="D16" s="24">
        <f t="shared" si="5"/>
        <v>1</v>
      </c>
      <c r="E16" s="25">
        <v>3</v>
      </c>
      <c r="F16" s="25">
        <v>7</v>
      </c>
      <c r="G16" s="25">
        <v>12</v>
      </c>
      <c r="H16" s="5">
        <f t="shared" si="6"/>
        <v>50</v>
      </c>
      <c r="I16" s="5">
        <f t="shared" si="1"/>
        <v>0</v>
      </c>
      <c r="J16" s="6">
        <f>$D$26</f>
        <v>21</v>
      </c>
      <c r="K16" s="7">
        <f t="shared" si="2"/>
        <v>1050</v>
      </c>
      <c r="L16" s="7">
        <f t="shared" si="3"/>
        <v>0</v>
      </c>
      <c r="M16" s="3">
        <f>IF((D16-E16)&lt;0,B16+365*3+1," ")</f>
        <v>44562</v>
      </c>
      <c r="N16" s="3">
        <f t="shared" si="7"/>
        <v>46022</v>
      </c>
      <c r="O16" s="3">
        <f t="shared" si="4"/>
        <v>47847</v>
      </c>
      <c r="P16" s="11"/>
      <c r="Q16" s="11"/>
    </row>
    <row r="17" spans="1:18" x14ac:dyDescent="0.25">
      <c r="A17" s="8"/>
      <c r="B17" s="9">
        <v>43831</v>
      </c>
      <c r="C17" s="3">
        <f>$D$25</f>
        <v>43831</v>
      </c>
      <c r="D17" s="24">
        <f t="shared" si="5"/>
        <v>0</v>
      </c>
      <c r="E17" s="25">
        <v>3</v>
      </c>
      <c r="F17" s="25">
        <v>7</v>
      </c>
      <c r="G17" s="25">
        <v>12</v>
      </c>
      <c r="H17" s="5">
        <f t="shared" si="6"/>
        <v>50</v>
      </c>
      <c r="I17" s="5">
        <f t="shared" si="1"/>
        <v>0</v>
      </c>
      <c r="J17" s="6">
        <f>$D$26</f>
        <v>21</v>
      </c>
      <c r="K17" s="7">
        <f t="shared" si="2"/>
        <v>1050</v>
      </c>
      <c r="L17" s="7">
        <f t="shared" si="3"/>
        <v>0</v>
      </c>
      <c r="M17" s="3">
        <f>IF((D17-E17)&lt;0,B17+365*3+1," ")</f>
        <v>44927</v>
      </c>
      <c r="N17" s="3">
        <f t="shared" si="7"/>
        <v>46387</v>
      </c>
      <c r="O17" s="3">
        <f t="shared" si="4"/>
        <v>48212</v>
      </c>
      <c r="P17" s="11"/>
      <c r="Q17" s="11"/>
      <c r="R17" s="12"/>
    </row>
    <row r="18" spans="1:18" x14ac:dyDescent="0.25">
      <c r="A18" s="8"/>
      <c r="B18" s="9">
        <v>43148</v>
      </c>
      <c r="C18" s="3">
        <f>$D$25</f>
        <v>43831</v>
      </c>
      <c r="D18" s="24">
        <f t="shared" si="5"/>
        <v>1</v>
      </c>
      <c r="E18" s="25">
        <v>3</v>
      </c>
      <c r="F18" s="25">
        <v>7</v>
      </c>
      <c r="G18" s="25">
        <v>12</v>
      </c>
      <c r="H18" s="5">
        <f t="shared" si="6"/>
        <v>50</v>
      </c>
      <c r="I18" s="5">
        <f t="shared" si="1"/>
        <v>0</v>
      </c>
      <c r="J18" s="6">
        <f>$D$26</f>
        <v>21</v>
      </c>
      <c r="K18" s="7">
        <f t="shared" si="2"/>
        <v>1050</v>
      </c>
      <c r="L18" s="7">
        <f t="shared" si="3"/>
        <v>0</v>
      </c>
      <c r="M18" s="3">
        <f>IF((D18-E18)&lt;0,B18+365*3+1," ")</f>
        <v>44244</v>
      </c>
      <c r="N18" s="3">
        <f t="shared" si="7"/>
        <v>45704</v>
      </c>
      <c r="O18" s="3">
        <f t="shared" si="4"/>
        <v>47529</v>
      </c>
      <c r="P18" s="11"/>
      <c r="Q18" s="11"/>
    </row>
    <row r="19" spans="1:18" x14ac:dyDescent="0.25">
      <c r="A19" s="8"/>
      <c r="B19" s="9">
        <v>43514</v>
      </c>
      <c r="C19" s="3">
        <f>$D$25</f>
        <v>43831</v>
      </c>
      <c r="D19" s="24">
        <f t="shared" si="5"/>
        <v>0</v>
      </c>
      <c r="E19" s="25">
        <v>3</v>
      </c>
      <c r="F19" s="25">
        <v>7</v>
      </c>
      <c r="G19" s="25">
        <v>12</v>
      </c>
      <c r="H19" s="5">
        <f t="shared" si="6"/>
        <v>50</v>
      </c>
      <c r="I19" s="5">
        <f t="shared" si="1"/>
        <v>0</v>
      </c>
      <c r="J19" s="6">
        <f>$D$26</f>
        <v>21</v>
      </c>
      <c r="K19" s="7">
        <f t="shared" si="2"/>
        <v>1050</v>
      </c>
      <c r="L19" s="7">
        <f t="shared" si="3"/>
        <v>0</v>
      </c>
      <c r="M19" s="3">
        <f>IF((D19-E19)&lt;0,B19+365*3+1," ")</f>
        <v>44610</v>
      </c>
      <c r="N19" s="3">
        <f t="shared" si="7"/>
        <v>46070</v>
      </c>
      <c r="O19" s="3">
        <f t="shared" si="4"/>
        <v>47895</v>
      </c>
      <c r="P19" s="11"/>
      <c r="Q19" s="11"/>
    </row>
    <row r="20" spans="1:18" x14ac:dyDescent="0.25">
      <c r="A20" s="8"/>
      <c r="B20" s="9">
        <v>17</v>
      </c>
      <c r="C20" s="3">
        <f>$D$25</f>
        <v>43831</v>
      </c>
      <c r="D20" s="24">
        <f t="shared" si="5"/>
        <v>119</v>
      </c>
      <c r="E20" s="25">
        <v>3</v>
      </c>
      <c r="F20" s="25">
        <v>7</v>
      </c>
      <c r="G20" s="25">
        <v>12</v>
      </c>
      <c r="H20" s="5">
        <f t="shared" ref="H20" si="8">IF(D20-E20&lt;0,50,IF((D20-F20)&lt;0,87.9,IF((D20-G20)&lt;0,104.7,114.6)))</f>
        <v>114.6</v>
      </c>
      <c r="I20" s="5">
        <f t="shared" si="1"/>
        <v>171.8</v>
      </c>
      <c r="J20" s="6">
        <f>$D$26</f>
        <v>21</v>
      </c>
      <c r="K20" s="7">
        <f t="shared" si="2"/>
        <v>2406.6</v>
      </c>
      <c r="L20" s="7">
        <f>ROUND(I20*J20,2)</f>
        <v>3607.8</v>
      </c>
      <c r="M20" s="3" t="str">
        <f t="shared" ref="M20" si="9">IF((D20-E20)&lt;0,B20+365*3," ")</f>
        <v xml:space="preserve"> </v>
      </c>
      <c r="N20" s="3" t="str">
        <f t="shared" si="7"/>
        <v xml:space="preserve"> </v>
      </c>
      <c r="O20" s="3"/>
    </row>
    <row r="23" spans="1:18" ht="28.5" x14ac:dyDescent="0.45">
      <c r="B23" s="10" t="s">
        <v>14</v>
      </c>
    </row>
    <row r="25" spans="1:18" x14ac:dyDescent="0.25">
      <c r="B25" s="22" t="s">
        <v>2</v>
      </c>
      <c r="C25" s="22"/>
      <c r="D25" s="2">
        <v>43831</v>
      </c>
      <c r="E25" t="s">
        <v>1</v>
      </c>
    </row>
    <row r="26" spans="1:18" ht="34.5" customHeight="1" x14ac:dyDescent="0.25">
      <c r="B26" s="21" t="s">
        <v>3</v>
      </c>
      <c r="C26" s="21"/>
      <c r="D26" s="1">
        <v>21</v>
      </c>
      <c r="E26" t="s">
        <v>0</v>
      </c>
    </row>
    <row r="28" spans="1:18" ht="78.75" customHeight="1" x14ac:dyDescent="0.35">
      <c r="B28" s="15" t="s">
        <v>23</v>
      </c>
      <c r="C28" s="16"/>
      <c r="D28" s="16"/>
      <c r="E28" s="16"/>
      <c r="F28" s="16"/>
      <c r="G28" s="16"/>
      <c r="H28" s="16"/>
      <c r="I28" s="16"/>
      <c r="J28" s="16"/>
      <c r="K28" s="16"/>
      <c r="L28" s="16"/>
      <c r="M28" s="16"/>
      <c r="N28" s="16"/>
      <c r="O28" s="16"/>
    </row>
  </sheetData>
  <sheetProtection formatCells="0"/>
  <mergeCells count="16">
    <mergeCell ref="M5:O5"/>
    <mergeCell ref="B28:O28"/>
    <mergeCell ref="A3:O3"/>
    <mergeCell ref="E5:G5"/>
    <mergeCell ref="A1:K1"/>
    <mergeCell ref="H5:H6"/>
    <mergeCell ref="I5:I6"/>
    <mergeCell ref="J5:J6"/>
    <mergeCell ref="K5:K6"/>
    <mergeCell ref="A5:A6"/>
    <mergeCell ref="B26:C26"/>
    <mergeCell ref="B25:C25"/>
    <mergeCell ref="D5:D6"/>
    <mergeCell ref="C5:C6"/>
    <mergeCell ref="B5:B6"/>
    <mergeCell ref="L5:L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Афонченко Анна Александровна</dc:creator>
  <cp:lastModifiedBy>Афонченко Анна Александровна</cp:lastModifiedBy>
  <dcterms:created xsi:type="dcterms:W3CDTF">2020-02-18T16:00:45Z</dcterms:created>
  <dcterms:modified xsi:type="dcterms:W3CDTF">2020-02-25T05:07:03Z</dcterms:modified>
</cp:coreProperties>
</file>